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2120" windowHeight="90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Лист1!$4:$5</definedName>
    <definedName name="_xlnm.Print_Area" localSheetId="0">Лист1!$A$1:$F$66</definedName>
  </definedNames>
  <calcPr calcId="145621"/>
</workbook>
</file>

<file path=xl/calcChain.xml><?xml version="1.0" encoding="utf-8"?>
<calcChain xmlns="http://schemas.openxmlformats.org/spreadsheetml/2006/main">
  <c r="F57" i="1" l="1"/>
  <c r="F58" i="1"/>
  <c r="D58" i="1"/>
  <c r="D57" i="1"/>
  <c r="F55" i="1"/>
  <c r="D55" i="1"/>
  <c r="F14" i="1" l="1"/>
  <c r="F16" i="1"/>
  <c r="F17" i="1"/>
  <c r="F19" i="1"/>
  <c r="F21" i="1"/>
  <c r="F22" i="1"/>
  <c r="F23" i="1"/>
  <c r="F25" i="1"/>
  <c r="F26" i="1"/>
  <c r="F27" i="1"/>
  <c r="F28" i="1"/>
  <c r="F31" i="1"/>
  <c r="F33" i="1"/>
  <c r="F34" i="1"/>
  <c r="F35" i="1"/>
  <c r="F36" i="1"/>
  <c r="F37" i="1"/>
  <c r="F38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6" i="1"/>
  <c r="F59" i="1"/>
  <c r="F60" i="1"/>
  <c r="F61" i="1"/>
  <c r="F62" i="1"/>
  <c r="F63" i="1"/>
  <c r="F64" i="1"/>
  <c r="F65" i="1"/>
  <c r="F9" i="1"/>
  <c r="F10" i="1"/>
  <c r="F13" i="1"/>
  <c r="G54" i="1"/>
  <c r="G44" i="1"/>
  <c r="G39" i="1"/>
  <c r="G30" i="1"/>
  <c r="G24" i="1"/>
  <c r="G20" i="1"/>
  <c r="G18" i="1" s="1"/>
  <c r="G15" i="1"/>
  <c r="G12" i="1"/>
  <c r="G11" i="1" s="1"/>
  <c r="G8" i="1"/>
  <c r="C54" i="1"/>
  <c r="B54" i="1"/>
  <c r="D26" i="1"/>
  <c r="D27" i="1"/>
  <c r="D31" i="1"/>
  <c r="D32" i="1"/>
  <c r="D33" i="1"/>
  <c r="D34" i="1"/>
  <c r="D35" i="1"/>
  <c r="D36" i="1"/>
  <c r="D37" i="1"/>
  <c r="D38" i="1"/>
  <c r="D40" i="1"/>
  <c r="D41" i="1"/>
  <c r="D42" i="1"/>
  <c r="D43" i="1"/>
  <c r="D45" i="1"/>
  <c r="D46" i="1"/>
  <c r="D47" i="1"/>
  <c r="D48" i="1"/>
  <c r="D50" i="1"/>
  <c r="D51" i="1"/>
  <c r="D52" i="1"/>
  <c r="D53" i="1"/>
  <c r="D56" i="1"/>
  <c r="D59" i="1"/>
  <c r="D60" i="1"/>
  <c r="D61" i="1"/>
  <c r="D62" i="1"/>
  <c r="D63" i="1"/>
  <c r="D9" i="1"/>
  <c r="D10" i="1"/>
  <c r="D13" i="1"/>
  <c r="D14" i="1"/>
  <c r="D16" i="1"/>
  <c r="D19" i="1"/>
  <c r="D21" i="1"/>
  <c r="D22" i="1"/>
  <c r="D23" i="1"/>
  <c r="D25" i="1"/>
  <c r="C8" i="1"/>
  <c r="C44" i="1"/>
  <c r="B44" i="1"/>
  <c r="C39" i="1"/>
  <c r="B39" i="1"/>
  <c r="C30" i="1"/>
  <c r="B30" i="1"/>
  <c r="F8" i="1" l="1"/>
  <c r="D54" i="1"/>
  <c r="D44" i="1"/>
  <c r="B29" i="1"/>
  <c r="D39" i="1"/>
  <c r="F54" i="1"/>
  <c r="G7" i="1"/>
  <c r="G29" i="1"/>
  <c r="F39" i="1"/>
  <c r="F30" i="1"/>
  <c r="C29" i="1"/>
  <c r="D30" i="1"/>
  <c r="F44" i="1"/>
  <c r="C24" i="1"/>
  <c r="B24" i="1"/>
  <c r="C20" i="1"/>
  <c r="B20" i="1"/>
  <c r="B18" i="1" s="1"/>
  <c r="C15" i="1"/>
  <c r="B15" i="1"/>
  <c r="B8" i="1"/>
  <c r="C12" i="1"/>
  <c r="B12" i="1"/>
  <c r="B11" i="1" s="1"/>
  <c r="B7" i="1" l="1"/>
  <c r="B6" i="1" s="1"/>
  <c r="B66" i="1" s="1"/>
  <c r="G6" i="1"/>
  <c r="G66" i="1" s="1"/>
  <c r="D8" i="1"/>
  <c r="D12" i="1"/>
  <c r="F12" i="1"/>
  <c r="D20" i="1"/>
  <c r="F20" i="1"/>
  <c r="C18" i="1"/>
  <c r="D24" i="1"/>
  <c r="F24" i="1"/>
  <c r="F29" i="1"/>
  <c r="D29" i="1"/>
  <c r="D15" i="1"/>
  <c r="F15" i="1"/>
  <c r="C11" i="1"/>
  <c r="I67" i="1"/>
  <c r="D18" i="1" l="1"/>
  <c r="F18" i="1"/>
  <c r="C7" i="1"/>
  <c r="D11" i="1"/>
  <c r="F11" i="1"/>
  <c r="C6" i="1" l="1"/>
  <c r="D7" i="1"/>
  <c r="F7" i="1"/>
  <c r="F6" i="1" l="1"/>
  <c r="D6" i="1"/>
  <c r="C66" i="1"/>
  <c r="E58" i="1" l="1"/>
  <c r="E57" i="1"/>
  <c r="E55" i="1"/>
  <c r="E22" i="1"/>
  <c r="E26" i="1"/>
  <c r="E34" i="1"/>
  <c r="E38" i="1"/>
  <c r="E42" i="1"/>
  <c r="E46" i="1"/>
  <c r="E50" i="1"/>
  <c r="E61" i="1"/>
  <c r="E65" i="1"/>
  <c r="E9" i="1"/>
  <c r="E13" i="1"/>
  <c r="E17" i="1"/>
  <c r="E21" i="1"/>
  <c r="E25" i="1"/>
  <c r="E33" i="1"/>
  <c r="E37" i="1"/>
  <c r="E41" i="1"/>
  <c r="E45" i="1"/>
  <c r="E49" i="1"/>
  <c r="E53" i="1"/>
  <c r="E60" i="1"/>
  <c r="E64" i="1"/>
  <c r="E8" i="1"/>
  <c r="E16" i="1"/>
  <c r="E28" i="1"/>
  <c r="E32" i="1"/>
  <c r="E36" i="1"/>
  <c r="E40" i="1"/>
  <c r="E48" i="1"/>
  <c r="E52" i="1"/>
  <c r="E59" i="1"/>
  <c r="E63" i="1"/>
  <c r="D66" i="1"/>
  <c r="F66" i="1"/>
  <c r="E19" i="1"/>
  <c r="E23" i="1"/>
  <c r="E27" i="1"/>
  <c r="E31" i="1"/>
  <c r="E35" i="1"/>
  <c r="E43" i="1"/>
  <c r="E47" i="1"/>
  <c r="E51" i="1"/>
  <c r="E56" i="1"/>
  <c r="E62" i="1"/>
  <c r="E66" i="1"/>
  <c r="E10" i="1"/>
  <c r="E14" i="1"/>
  <c r="E39" i="1"/>
  <c r="E30" i="1"/>
  <c r="E44" i="1"/>
  <c r="E54" i="1"/>
  <c r="E29" i="1"/>
  <c r="E15" i="1"/>
  <c r="E12" i="1"/>
  <c r="E20" i="1"/>
  <c r="E24" i="1"/>
  <c r="E18" i="1"/>
  <c r="E11" i="1"/>
  <c r="E7" i="1"/>
  <c r="E6" i="1"/>
</calcChain>
</file>

<file path=xl/sharedStrings.xml><?xml version="1.0" encoding="utf-8"?>
<sst xmlns="http://schemas.openxmlformats.org/spreadsheetml/2006/main" count="70" uniqueCount="70">
  <si>
    <t>ДОХОДЫ</t>
  </si>
  <si>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</si>
  <si>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</si>
  <si>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</si>
  <si>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</si>
  <si>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</si>
  <si>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</si>
  <si>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</si>
  <si>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</si>
  <si>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</si>
  <si>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</si>
  <si>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</si>
  <si>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</si>
  <si>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</si>
  <si>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Проценты, полученные от предоставления бюджетных кредитов внутри страны</t>
  </si>
  <si>
    <t>Платежи от государственных и муниципальных  унитарных предприятий</t>
  </si>
  <si>
    <t>Прочие 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</si>
  <si>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</si>
  <si>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</si>
  <si>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</si>
  <si>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</si>
  <si>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</si>
  <si>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</si>
  <si>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 от других бюджетов бюджетной системы РФ</t>
  </si>
  <si>
    <t>Субсидии от других бюджетов бюджетной системы РФ</t>
  </si>
  <si>
    <t>Прочие безвозмездные поступления от других бюджетов бюджетной системы</t>
  </si>
  <si>
    <t>В С Е Г О  Д О Х О Д О В</t>
  </si>
  <si>
    <t>Иные межбюджетные трансферты</t>
  </si>
  <si>
    <t>Невыясненные поступления, зачисляемые в бюджеты субъектов РФ</t>
  </si>
  <si>
    <t>Декларационный платеж, уплачиваемый при упрощенном декларировании доходов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</si>
  <si>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</si>
  <si>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</si>
  <si>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</si>
  <si>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</si>
  <si>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</si>
  <si>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</si>
  <si>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</si>
  <si>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</si>
  <si>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</si>
  <si>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</si>
  <si>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ДОХОДЫ ОТ ПРОДАЖИ МАТЕРИАЛЬ-НЫХ И НЕМАТЕРИАЛЬНЫХ АКТИВОВ</t>
  </si>
  <si>
    <t>Доходы от реализации имущества, находящего-ся в государственной и муниципальной соб-ти</t>
  </si>
  <si>
    <t>Плата за использование лесов</t>
  </si>
  <si>
    <t>ГОСУДАРСТВЕННАЯ ПОШЛИНА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</si>
  <si>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</si>
  <si>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</si>
  <si>
    <t>Безвозмездные поступления от государст-венных (муниципальных) организаций</t>
  </si>
  <si>
    <t xml:space="preserve">     -арендная плата за земельные участки, гос. собствен. на которые не разграничена, и поступления от продажи права на закл. договоров ар-ды указанных земельн. уч-ков</t>
  </si>
  <si>
    <t>Субвенции от других бюджетов бюджетной системы РФ</t>
  </si>
  <si>
    <t>Удельный вес в общем объеме доходов,   %</t>
  </si>
  <si>
    <t xml:space="preserve">Акцизы по подакцизным товарам, в том числе: </t>
  </si>
  <si>
    <t xml:space="preserve"> -акцизы на  спиртосодержащую продукцию</t>
  </si>
  <si>
    <t xml:space="preserve"> -акцизы на нефтепродукты</t>
  </si>
  <si>
    <t>Доходы от сдачи в аренду имущества, составляющего государственную казну</t>
  </si>
  <si>
    <t>Единый налог, взимаемый в связи с примене-нием упрощенной системы налогообложения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</si>
  <si>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</si>
  <si>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земли после разграничения гос. собственности на землю и поступления от продажи права на заключение договоров аренды</t>
  </si>
  <si>
    <t>Сборы за пользование объектами животного мира и за пользование объектами водных биологических ресурсов</t>
  </si>
  <si>
    <t>Доходы от сдачи в аренду имущества, находящегося в оперативном управлении органов государственной власти субъектов РФ</t>
  </si>
  <si>
    <t>Темп роста к соотв. периоду 2016 года, %</t>
  </si>
  <si>
    <t>Процент исполне-ния, %</t>
  </si>
  <si>
    <t xml:space="preserve"> Безвозмездные поступления от других бюджетов бюджетной системы РФ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</si>
  <si>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</si>
  <si>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</si>
  <si>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Доходы в виде прибыли, приходящейся на доли в уставных (складочных) капиталах хозяйственных товариществ и обществ, или дивиденды по акциям, принадлежащим субъектам РФ</t>
  </si>
  <si>
    <t>Доходы от продажи земельных участков, находящихся в государственной и муниципальной собственности</t>
  </si>
  <si>
    <t>(тыс. рублей)</t>
  </si>
  <si>
    <t>Утверждено на 2017 год</t>
  </si>
  <si>
    <t>Исполнено за 1 квартал</t>
  </si>
  <si>
    <t>Исполнение доходной части областного бюджета за 1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</si>
</sst>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5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i/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Arial Cyr"/>
      <charset val="204"/>
    </font>
    <font>
      <i/>
      <sz val="10"/>
      <color indexed="9"/>
      <name val="Arial Cyr"/>
      <charset val="204"/>
    </font>
    <font>
      <b/>
      <sz val="9"/>
      <color indexed="9"/>
      <name val="Arial Cyr"/>
      <charset val="204"/>
    </font>
    <font>
      <sz val="10"/>
      <color theme="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9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25" fillId="0" borderId="5">
      <alignment horizontal="right"/>
    </xf>
  </cellStyleXfs>
  <cellXfs count="108">
    <xf numFmtId="0" fontId="0" fillId="0" borderId="0" xfId="0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" fontId="0" fillId="0" borderId="0" xfId="0" applyNumberFormat="1"/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17" fillId="0" borderId="0" xfId="0" applyFont="1"/>
    <xf numFmtId="164" fontId="17" fillId="0" borderId="0" xfId="0" applyNumberFormat="1" applyFont="1"/>
    <xf numFmtId="0" fontId="0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164" fontId="8" fillId="0" borderId="0" xfId="0" applyNumberFormat="1" applyFont="1" applyFill="1" applyAlignment="1"/>
    <xf numFmtId="0" fontId="2" fillId="0" borderId="0" xfId="0" applyFont="1" applyAlignment="1"/>
    <xf numFmtId="0" fontId="5" fillId="0" borderId="0" xfId="0" applyFont="1" applyBorder="1"/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4" fillId="0" borderId="0" xfId="0" applyFont="1" applyBorder="1"/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/>
    <xf numFmtId="164" fontId="16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0" applyNumberFormat="1" applyFont="1" applyBorder="1"/>
    <xf numFmtId="165" fontId="21" fillId="0" borderId="2" xfId="0" applyNumberFormat="1" applyFont="1" applyFill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/>
    </xf>
    <xf numFmtId="165" fontId="22" fillId="0" borderId="2" xfId="0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/>
    </xf>
    <xf numFmtId="165" fontId="23" fillId="0" borderId="2" xfId="0" applyNumberFormat="1" applyFont="1" applyFill="1" applyBorder="1" applyAlignment="1">
      <alignment horizontal="center" vertical="center"/>
    </xf>
    <xf numFmtId="165" fontId="23" fillId="0" borderId="2" xfId="0" applyNumberFormat="1" applyFont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/>
    </xf>
    <xf numFmtId="165" fontId="22" fillId="0" borderId="2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left" wrapText="1"/>
    </xf>
    <xf numFmtId="165" fontId="21" fillId="0" borderId="3" xfId="0" applyNumberFormat="1" applyFont="1" applyFill="1" applyBorder="1" applyAlignment="1">
      <alignment horizontal="center" vertical="center" wrapText="1"/>
    </xf>
    <xf numFmtId="165" fontId="21" fillId="0" borderId="3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7" fillId="0" borderId="0" xfId="0" applyFont="1"/>
    <xf numFmtId="0" fontId="22" fillId="0" borderId="0" xfId="0" applyFont="1" applyFill="1" applyBorder="1" applyAlignment="1">
      <alignment horizontal="left" vertical="top" wrapText="1"/>
    </xf>
    <xf numFmtId="0" fontId="27" fillId="0" borderId="0" xfId="0" applyFont="1" applyBorder="1"/>
    <xf numFmtId="164" fontId="21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4" fontId="23" fillId="0" borderId="0" xfId="0" applyNumberFormat="1" applyFont="1" applyFill="1" applyBorder="1" applyAlignment="1">
      <alignment horizontal="center" vertical="center"/>
    </xf>
    <xf numFmtId="0" fontId="28" fillId="0" borderId="0" xfId="0" applyFont="1"/>
    <xf numFmtId="0" fontId="23" fillId="0" borderId="0" xfId="0" applyFont="1" applyFill="1" applyBorder="1" applyAlignment="1">
      <alignment horizontal="center" vertical="center"/>
    </xf>
    <xf numFmtId="165" fontId="27" fillId="0" borderId="0" xfId="0" applyNumberFormat="1" applyFont="1"/>
    <xf numFmtId="165" fontId="22" fillId="0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Border="1"/>
    <xf numFmtId="165" fontId="29" fillId="0" borderId="0" xfId="0" applyNumberFormat="1" applyFont="1" applyBorder="1" applyAlignment="1">
      <alignment horizontal="center" vertical="center" wrapText="1"/>
    </xf>
    <xf numFmtId="165" fontId="30" fillId="0" borderId="0" xfId="0" applyNumberFormat="1" applyFont="1" applyBorder="1" applyAlignment="1">
      <alignment horizontal="center" vertical="center"/>
    </xf>
    <xf numFmtId="165" fontId="31" fillId="0" borderId="0" xfId="0" applyNumberFormat="1" applyFont="1" applyBorder="1"/>
    <xf numFmtId="165" fontId="31" fillId="0" borderId="0" xfId="0" applyNumberFormat="1" applyFont="1" applyBorder="1" applyAlignment="1">
      <alignment horizontal="center" vertical="center"/>
    </xf>
    <xf numFmtId="165" fontId="32" fillId="0" borderId="0" xfId="0" applyNumberFormat="1" applyFont="1" applyBorder="1" applyAlignment="1">
      <alignment horizontal="center"/>
    </xf>
    <xf numFmtId="165" fontId="31" fillId="0" borderId="0" xfId="0" applyNumberFormat="1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165" fontId="33" fillId="0" borderId="0" xfId="0" applyNumberFormat="1" applyFont="1" applyBorder="1" applyAlignment="1">
      <alignment horizontal="center" vertical="center"/>
    </xf>
    <xf numFmtId="165" fontId="34" fillId="0" borderId="0" xfId="0" applyNumberFormat="1" applyFont="1" applyBorder="1" applyAlignment="1">
      <alignment horizontal="center"/>
    </xf>
    <xf numFmtId="165" fontId="34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65" fontId="34" fillId="0" borderId="0" xfId="0" applyNumberFormat="1" applyFont="1"/>
    <xf numFmtId="165" fontId="34" fillId="0" borderId="0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</cellXfs>
  <cellStyles count="2">
    <cellStyle name="xl56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0"/>
  <sheetViews>
    <sheetView tabSelected="1" zoomScale="120" zoomScaleNormal="120" workbookViewId="0">
      <selection activeCell="A3" sqref="A3:F3"/>
    </sheetView>
  </sheetViews>
  <sheetFormatPr defaultRowHeight="14.25" x14ac:dyDescent="0.2"/>
  <cols>
    <col min="1" max="1" width="40" style="4" customWidth="1"/>
    <col min="2" max="2" width="12.7109375" style="21" customWidth="1"/>
    <col min="3" max="3" width="11.5703125" style="23" customWidth="1"/>
    <col min="4" max="4" width="8.140625" style="23" customWidth="1"/>
    <col min="5" max="5" width="10.140625" style="30" customWidth="1"/>
    <col min="6" max="6" width="9.85546875" style="18" customWidth="1"/>
    <col min="7" max="7" width="13.7109375" style="83" customWidth="1"/>
    <col min="8" max="8" width="17.5703125" style="27" hidden="1" customWidth="1"/>
    <col min="9" max="9" width="12" style="27" hidden="1" customWidth="1"/>
    <col min="10" max="10" width="11.5703125" style="27" bestFit="1" customWidth="1"/>
    <col min="11" max="11" width="13.140625" style="72" customWidth="1"/>
    <col min="12" max="12" width="9.5703125" bestFit="1" customWidth="1"/>
  </cols>
  <sheetData>
    <row r="1" spans="1:48" x14ac:dyDescent="0.2">
      <c r="C1" s="22"/>
      <c r="D1" s="105" t="s">
        <v>35</v>
      </c>
      <c r="E1" s="105"/>
      <c r="F1" s="105"/>
      <c r="G1" s="103"/>
      <c r="H1" s="103"/>
      <c r="I1" s="103"/>
      <c r="J1" s="103"/>
    </row>
    <row r="2" spans="1:48" ht="24" customHeight="1" x14ac:dyDescent="0.2">
      <c r="A2" s="107" t="s">
        <v>69</v>
      </c>
      <c r="B2" s="107"/>
      <c r="C2" s="107"/>
      <c r="D2" s="107"/>
      <c r="E2" s="107"/>
      <c r="F2" s="107"/>
      <c r="H2" s="104"/>
      <c r="I2" s="104"/>
      <c r="J2" s="104"/>
      <c r="K2" s="73"/>
    </row>
    <row r="3" spans="1:48" ht="15" customHeight="1" x14ac:dyDescent="0.2">
      <c r="A3" s="106" t="s">
        <v>66</v>
      </c>
      <c r="B3" s="106"/>
      <c r="C3" s="106"/>
      <c r="D3" s="106"/>
      <c r="E3" s="106"/>
      <c r="F3" s="106"/>
      <c r="H3" s="104"/>
      <c r="I3" s="104"/>
      <c r="J3" s="104"/>
      <c r="K3" s="73"/>
    </row>
    <row r="4" spans="1:48" ht="22.5" customHeight="1" x14ac:dyDescent="0.2">
      <c r="A4" s="97" t="s">
        <v>0</v>
      </c>
      <c r="B4" s="101" t="s">
        <v>67</v>
      </c>
      <c r="C4" s="101" t="s">
        <v>68</v>
      </c>
      <c r="D4" s="101" t="s">
        <v>60</v>
      </c>
      <c r="E4" s="99" t="s">
        <v>49</v>
      </c>
      <c r="F4" s="99" t="s">
        <v>59</v>
      </c>
      <c r="H4" s="31"/>
    </row>
    <row r="5" spans="1:48" ht="38.25" customHeight="1" x14ac:dyDescent="0.2">
      <c r="A5" s="98"/>
      <c r="B5" s="102"/>
      <c r="C5" s="102"/>
      <c r="D5" s="102"/>
      <c r="E5" s="100"/>
      <c r="F5" s="100"/>
      <c r="G5" s="84"/>
      <c r="H5" s="28"/>
      <c r="K5" s="74"/>
      <c r="L5" s="28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</row>
    <row r="6" spans="1:48" ht="15.75" x14ac:dyDescent="0.2">
      <c r="A6" s="9" t="s">
        <v>37</v>
      </c>
      <c r="B6" s="45">
        <f>B7+B29-0.1</f>
        <v>22623064</v>
      </c>
      <c r="C6" s="45">
        <f>C7+C29</f>
        <v>5571685.7999999989</v>
      </c>
      <c r="D6" s="45">
        <f>C6/B6*100</f>
        <v>24.628343004289775</v>
      </c>
      <c r="E6" s="46">
        <f t="shared" ref="E6:E37" si="0">C6/$C$66*100</f>
        <v>58.56681651240924</v>
      </c>
      <c r="F6" s="47">
        <f t="shared" ref="F6:F31" si="1">C6/G6*100</f>
        <v>118.56914299830051</v>
      </c>
      <c r="G6" s="85">
        <f>G7+G29</f>
        <v>4699102.6999999993</v>
      </c>
      <c r="H6" s="32"/>
      <c r="I6" s="33"/>
      <c r="J6" s="34"/>
      <c r="K6" s="75"/>
      <c r="L6" s="3"/>
    </row>
    <row r="7" spans="1:48" ht="15.75" x14ac:dyDescent="0.2">
      <c r="A7" s="10" t="s">
        <v>33</v>
      </c>
      <c r="B7" s="47">
        <f>B8+B11+B15+B18+B24+B27+B28</f>
        <v>21973177</v>
      </c>
      <c r="C7" s="47">
        <f>C8+C11+C15+C18+C24+C27+C28</f>
        <v>5427519.3999999985</v>
      </c>
      <c r="D7" s="45">
        <f t="shared" ref="D7:D66" si="2">C7/B7*100</f>
        <v>24.700658443701602</v>
      </c>
      <c r="E7" s="46">
        <f t="shared" si="0"/>
        <v>57.051410332101192</v>
      </c>
      <c r="F7" s="47">
        <f t="shared" si="1"/>
        <v>119.33072314203714</v>
      </c>
      <c r="G7" s="85">
        <f>G8+G11+G15+G18+G24+G27+G28</f>
        <v>4548300.0999999996</v>
      </c>
      <c r="H7" s="35"/>
      <c r="I7" s="33"/>
      <c r="J7" s="34"/>
      <c r="K7" s="75"/>
      <c r="L7" s="3"/>
    </row>
    <row r="8" spans="1:48" ht="15.75" x14ac:dyDescent="0.2">
      <c r="A8" s="11" t="s">
        <v>1</v>
      </c>
      <c r="B8" s="46">
        <f>B9+B10</f>
        <v>13431295</v>
      </c>
      <c r="C8" s="46">
        <f>C9+C10+0.1</f>
        <v>3482823.9</v>
      </c>
      <c r="D8" s="45">
        <f t="shared" si="2"/>
        <v>25.93066342448736</v>
      </c>
      <c r="E8" s="46">
        <f t="shared" si="0"/>
        <v>36.609729194767873</v>
      </c>
      <c r="F8" s="47">
        <f t="shared" si="1"/>
        <v>125.98760484078764</v>
      </c>
      <c r="G8" s="85">
        <f>G9+G10</f>
        <v>2764417.9</v>
      </c>
      <c r="H8" s="35"/>
      <c r="I8" s="33"/>
      <c r="J8" s="34"/>
      <c r="K8" s="75"/>
      <c r="L8" s="1"/>
    </row>
    <row r="9" spans="1:48" s="6" customFormat="1" ht="15.75" x14ac:dyDescent="0.25">
      <c r="A9" s="12" t="s">
        <v>2</v>
      </c>
      <c r="B9" s="48">
        <v>4849403</v>
      </c>
      <c r="C9" s="49">
        <v>1442092.6</v>
      </c>
      <c r="D9" s="50">
        <f t="shared" si="2"/>
        <v>29.737528516396761</v>
      </c>
      <c r="E9" s="48">
        <f t="shared" si="0"/>
        <v>15.158567035151766</v>
      </c>
      <c r="F9" s="49">
        <f t="shared" si="1"/>
        <v>152.91738516609982</v>
      </c>
      <c r="G9" s="86">
        <v>943053.4</v>
      </c>
      <c r="H9" s="35"/>
      <c r="I9" s="33"/>
      <c r="J9" s="36"/>
      <c r="K9" s="82"/>
      <c r="L9" s="7"/>
    </row>
    <row r="10" spans="1:48" s="6" customFormat="1" ht="13.9" customHeight="1" x14ac:dyDescent="0.25">
      <c r="A10" s="12" t="s">
        <v>3</v>
      </c>
      <c r="B10" s="48">
        <v>8581892</v>
      </c>
      <c r="C10" s="49">
        <v>2040731.2</v>
      </c>
      <c r="D10" s="50">
        <f t="shared" si="2"/>
        <v>23.779502235637548</v>
      </c>
      <c r="E10" s="48">
        <f t="shared" si="0"/>
        <v>21.451161108465367</v>
      </c>
      <c r="F10" s="49">
        <f t="shared" si="1"/>
        <v>112.0440856292082</v>
      </c>
      <c r="G10" s="86">
        <v>1821364.5</v>
      </c>
      <c r="H10" s="35"/>
      <c r="I10" s="33"/>
      <c r="J10" s="36"/>
      <c r="K10" s="82"/>
      <c r="L10" s="8"/>
      <c r="M10" s="2"/>
    </row>
    <row r="11" spans="1:48" s="6" customFormat="1" ht="27" customHeight="1" x14ac:dyDescent="0.2">
      <c r="A11" s="17" t="s">
        <v>4</v>
      </c>
      <c r="B11" s="51">
        <f>B12</f>
        <v>3406326</v>
      </c>
      <c r="C11" s="51">
        <f>C12</f>
        <v>845585.39999999991</v>
      </c>
      <c r="D11" s="45">
        <f t="shared" si="2"/>
        <v>24.823971633954002</v>
      </c>
      <c r="E11" s="46">
        <f t="shared" si="0"/>
        <v>8.8883771887086986</v>
      </c>
      <c r="F11" s="47">
        <f t="shared" si="1"/>
        <v>108.15978351297171</v>
      </c>
      <c r="G11" s="85">
        <f>G12</f>
        <v>781792.8</v>
      </c>
      <c r="H11" s="35"/>
      <c r="I11" s="33"/>
      <c r="J11" s="34"/>
      <c r="K11" s="82"/>
      <c r="L11" s="8"/>
    </row>
    <row r="12" spans="1:48" ht="13.9" customHeight="1" x14ac:dyDescent="0.2">
      <c r="A12" s="12" t="s">
        <v>50</v>
      </c>
      <c r="B12" s="52">
        <f>B13+B14</f>
        <v>3406326</v>
      </c>
      <c r="C12" s="52">
        <f>C13+C14</f>
        <v>845585.39999999991</v>
      </c>
      <c r="D12" s="50">
        <f t="shared" si="2"/>
        <v>24.823971633954002</v>
      </c>
      <c r="E12" s="48">
        <f t="shared" si="0"/>
        <v>8.8883771887086986</v>
      </c>
      <c r="F12" s="49">
        <f t="shared" si="1"/>
        <v>108.15978351297171</v>
      </c>
      <c r="G12" s="87">
        <f>G13+G14</f>
        <v>781792.8</v>
      </c>
      <c r="H12" s="32"/>
      <c r="I12" s="32"/>
      <c r="J12" s="36"/>
      <c r="K12" s="82"/>
    </row>
    <row r="13" spans="1:48" ht="18" customHeight="1" x14ac:dyDescent="0.25">
      <c r="A13" s="13" t="s">
        <v>51</v>
      </c>
      <c r="B13" s="53">
        <v>1024309</v>
      </c>
      <c r="C13" s="54">
        <v>247352.7</v>
      </c>
      <c r="D13" s="55">
        <f t="shared" si="2"/>
        <v>24.148250186223102</v>
      </c>
      <c r="E13" s="56">
        <f t="shared" si="0"/>
        <v>2.6000497362484101</v>
      </c>
      <c r="F13" s="54">
        <f t="shared" si="1"/>
        <v>118.39481643618981</v>
      </c>
      <c r="G13" s="88">
        <v>208921.9</v>
      </c>
      <c r="H13" s="32"/>
      <c r="I13" s="35"/>
      <c r="J13" s="36"/>
      <c r="K13" s="82"/>
    </row>
    <row r="14" spans="1:48" ht="12" customHeight="1" x14ac:dyDescent="0.25">
      <c r="A14" s="13" t="s">
        <v>52</v>
      </c>
      <c r="B14" s="48">
        <v>2382017</v>
      </c>
      <c r="C14" s="54">
        <v>598232.69999999995</v>
      </c>
      <c r="D14" s="55">
        <f t="shared" si="2"/>
        <v>25.114543682937608</v>
      </c>
      <c r="E14" s="56">
        <f t="shared" si="0"/>
        <v>6.2883274524602895</v>
      </c>
      <c r="F14" s="54">
        <f t="shared" si="1"/>
        <v>104.42714056517795</v>
      </c>
      <c r="G14" s="88">
        <v>572870.9</v>
      </c>
      <c r="H14" s="32"/>
      <c r="I14" s="35"/>
      <c r="J14" s="34"/>
      <c r="K14" s="82"/>
    </row>
    <row r="15" spans="1:48" ht="17.25" customHeight="1" x14ac:dyDescent="0.2">
      <c r="A15" s="11" t="s">
        <v>5</v>
      </c>
      <c r="B15" s="47">
        <f>B16+B17</f>
        <v>1518620</v>
      </c>
      <c r="C15" s="47">
        <f>C16+C17</f>
        <v>327423.8</v>
      </c>
      <c r="D15" s="45">
        <f t="shared" si="2"/>
        <v>21.560614241877492</v>
      </c>
      <c r="E15" s="46">
        <f t="shared" si="0"/>
        <v>3.4417176963560623</v>
      </c>
      <c r="F15" s="47">
        <f t="shared" si="1"/>
        <v>96.337442529800938</v>
      </c>
      <c r="G15" s="85">
        <f>G16+G17</f>
        <v>339871.8</v>
      </c>
      <c r="H15" s="32"/>
      <c r="I15" s="35"/>
      <c r="J15" s="36"/>
      <c r="K15" s="82"/>
    </row>
    <row r="16" spans="1:48" ht="30" customHeight="1" x14ac:dyDescent="0.25">
      <c r="A16" s="12" t="s">
        <v>54</v>
      </c>
      <c r="B16" s="57">
        <v>1518620</v>
      </c>
      <c r="C16" s="49">
        <v>327403</v>
      </c>
      <c r="D16" s="50">
        <f t="shared" si="2"/>
        <v>21.559244577313613</v>
      </c>
      <c r="E16" s="48">
        <f t="shared" si="0"/>
        <v>3.4414990570021606</v>
      </c>
      <c r="F16" s="49">
        <f t="shared" si="1"/>
        <v>96.370764427445451</v>
      </c>
      <c r="G16" s="89">
        <v>339732.7</v>
      </c>
      <c r="H16" s="32"/>
      <c r="I16" s="35"/>
      <c r="J16" s="36"/>
      <c r="K16" s="82"/>
    </row>
    <row r="17" spans="1:11" ht="15.75" x14ac:dyDescent="0.25">
      <c r="A17" s="12" t="s">
        <v>6</v>
      </c>
      <c r="B17" s="57">
        <v>0</v>
      </c>
      <c r="C17" s="49">
        <v>20.8</v>
      </c>
      <c r="D17" s="50"/>
      <c r="E17" s="48">
        <f t="shared" si="0"/>
        <v>2.1863935390220902E-4</v>
      </c>
      <c r="F17" s="49">
        <f t="shared" si="1"/>
        <v>14.953271028037385</v>
      </c>
      <c r="G17" s="89">
        <v>139.1</v>
      </c>
      <c r="H17" s="32"/>
      <c r="I17" s="32"/>
      <c r="J17" s="34"/>
      <c r="K17" s="82"/>
    </row>
    <row r="18" spans="1:11" ht="14.25" customHeight="1" x14ac:dyDescent="0.2">
      <c r="A18" s="11" t="s">
        <v>7</v>
      </c>
      <c r="B18" s="47">
        <f>B19+B20+B23</f>
        <v>3481272</v>
      </c>
      <c r="C18" s="47">
        <f>C19+C20+C23+0.1</f>
        <v>736853.8</v>
      </c>
      <c r="D18" s="45">
        <f t="shared" si="2"/>
        <v>21.16622315061851</v>
      </c>
      <c r="E18" s="46">
        <f t="shared" si="0"/>
        <v>7.745444170787863</v>
      </c>
      <c r="F18" s="47">
        <f t="shared" si="1"/>
        <v>115.21364175020013</v>
      </c>
      <c r="G18" s="85">
        <f>G19+G20+G23</f>
        <v>639554.29999999993</v>
      </c>
      <c r="H18" s="35"/>
      <c r="I18" s="32"/>
      <c r="J18" s="36"/>
      <c r="K18" s="82"/>
    </row>
    <row r="19" spans="1:11" ht="15.75" x14ac:dyDescent="0.25">
      <c r="A19" s="12" t="s">
        <v>8</v>
      </c>
      <c r="B19" s="57">
        <v>2621247</v>
      </c>
      <c r="C19" s="49">
        <v>635060.30000000005</v>
      </c>
      <c r="D19" s="50">
        <f t="shared" si="2"/>
        <v>24.227411609817771</v>
      </c>
      <c r="E19" s="48">
        <f t="shared" si="0"/>
        <v>6.6754410423530306</v>
      </c>
      <c r="F19" s="49">
        <f t="shared" si="1"/>
        <v>117.89889950435185</v>
      </c>
      <c r="G19" s="89">
        <v>538648.19999999995</v>
      </c>
      <c r="H19" s="35"/>
      <c r="I19" s="33"/>
      <c r="J19" s="36"/>
      <c r="K19" s="82"/>
    </row>
    <row r="20" spans="1:11" ht="15.75" x14ac:dyDescent="0.25">
      <c r="A20" s="12" t="s">
        <v>9</v>
      </c>
      <c r="B20" s="49">
        <f>B21+B22</f>
        <v>852231</v>
      </c>
      <c r="C20" s="49">
        <f>C21+C22</f>
        <v>99799</v>
      </c>
      <c r="D20" s="50">
        <f t="shared" si="2"/>
        <v>11.710322670731292</v>
      </c>
      <c r="E20" s="48">
        <f t="shared" si="0"/>
        <v>1.0490379269272383</v>
      </c>
      <c r="F20" s="49">
        <f t="shared" si="1"/>
        <v>100.99048575088898</v>
      </c>
      <c r="G20" s="89">
        <f>G21+G22</f>
        <v>98820.200000000012</v>
      </c>
      <c r="H20" s="35"/>
      <c r="I20" s="33"/>
      <c r="J20" s="37"/>
      <c r="K20" s="82"/>
    </row>
    <row r="21" spans="1:11" ht="15.75" x14ac:dyDescent="0.25">
      <c r="A21" s="13" t="s">
        <v>38</v>
      </c>
      <c r="B21" s="58">
        <v>206599</v>
      </c>
      <c r="C21" s="54">
        <v>49931.9</v>
      </c>
      <c r="D21" s="55">
        <f t="shared" si="2"/>
        <v>24.168510012149138</v>
      </c>
      <c r="E21" s="56">
        <f t="shared" si="0"/>
        <v>0.52485953630335147</v>
      </c>
      <c r="F21" s="54">
        <f t="shared" si="1"/>
        <v>62.122433643622642</v>
      </c>
      <c r="G21" s="88">
        <v>80376.600000000006</v>
      </c>
      <c r="H21" s="35"/>
      <c r="I21" s="33"/>
      <c r="J21" s="37"/>
      <c r="K21" s="82"/>
    </row>
    <row r="22" spans="1:11" ht="15.75" x14ac:dyDescent="0.25">
      <c r="A22" s="13" t="s">
        <v>39</v>
      </c>
      <c r="B22" s="58">
        <v>645632</v>
      </c>
      <c r="C22" s="54">
        <v>49867.1</v>
      </c>
      <c r="D22" s="55">
        <f t="shared" si="2"/>
        <v>7.7237652408802537</v>
      </c>
      <c r="E22" s="56">
        <f t="shared" si="0"/>
        <v>0.52417839062388683</v>
      </c>
      <c r="F22" s="54">
        <f t="shared" si="1"/>
        <v>270.3761738489232</v>
      </c>
      <c r="G22" s="88">
        <v>18443.599999999999</v>
      </c>
      <c r="H22" s="35"/>
      <c r="I22" s="33"/>
      <c r="J22" s="36"/>
      <c r="K22" s="82"/>
    </row>
    <row r="23" spans="1:11" ht="15.75" x14ac:dyDescent="0.25">
      <c r="A23" s="12" t="s">
        <v>10</v>
      </c>
      <c r="B23" s="57">
        <v>7794</v>
      </c>
      <c r="C23" s="49">
        <v>1994.4</v>
      </c>
      <c r="D23" s="50">
        <f t="shared" si="2"/>
        <v>25.58891454965358</v>
      </c>
      <c r="E23" s="48">
        <f t="shared" si="0"/>
        <v>2.096415035685412E-2</v>
      </c>
      <c r="F23" s="49">
        <f t="shared" si="1"/>
        <v>95.613404285919742</v>
      </c>
      <c r="G23" s="89">
        <v>2085.9</v>
      </c>
      <c r="H23" s="35"/>
      <c r="I23" s="32"/>
      <c r="J23" s="34"/>
      <c r="K23" s="82"/>
    </row>
    <row r="24" spans="1:11" ht="40.5" customHeight="1" x14ac:dyDescent="0.2">
      <c r="A24" s="11" t="s">
        <v>11</v>
      </c>
      <c r="B24" s="47">
        <f>B25+B26</f>
        <v>14380</v>
      </c>
      <c r="C24" s="47">
        <f>C25+C26</f>
        <v>1577.1</v>
      </c>
      <c r="D24" s="45">
        <f t="shared" si="2"/>
        <v>10.967315716272601</v>
      </c>
      <c r="E24" s="46">
        <f t="shared" si="0"/>
        <v>1.6577698319191047E-2</v>
      </c>
      <c r="F24" s="47">
        <f t="shared" si="1"/>
        <v>39.704438458246265</v>
      </c>
      <c r="G24" s="85">
        <f>G25+G26</f>
        <v>3972.1</v>
      </c>
      <c r="H24" s="35"/>
      <c r="I24" s="32"/>
      <c r="J24" s="36"/>
      <c r="K24" s="82"/>
    </row>
    <row r="25" spans="1:11" ht="15.75" x14ac:dyDescent="0.25">
      <c r="A25" s="12" t="s">
        <v>12</v>
      </c>
      <c r="B25" s="57">
        <v>13805</v>
      </c>
      <c r="C25" s="49">
        <v>1560.6</v>
      </c>
      <c r="D25" s="50">
        <f t="shared" si="2"/>
        <v>11.304599782687431</v>
      </c>
      <c r="E25" s="48">
        <f t="shared" si="0"/>
        <v>1.6404258447105163E-2</v>
      </c>
      <c r="F25" s="49">
        <f t="shared" si="1"/>
        <v>39.609137055837564</v>
      </c>
      <c r="G25" s="89">
        <v>3940</v>
      </c>
      <c r="H25" s="35"/>
      <c r="I25" s="35"/>
      <c r="J25" s="36"/>
      <c r="K25" s="82"/>
    </row>
    <row r="26" spans="1:11" ht="39" x14ac:dyDescent="0.25">
      <c r="A26" s="12" t="s">
        <v>57</v>
      </c>
      <c r="B26" s="57">
        <v>575</v>
      </c>
      <c r="C26" s="49">
        <v>16.5</v>
      </c>
      <c r="D26" s="50">
        <f t="shared" si="2"/>
        <v>2.8695652173913042</v>
      </c>
      <c r="E26" s="48">
        <f t="shared" si="0"/>
        <v>1.7343987208588693E-4</v>
      </c>
      <c r="F26" s="49">
        <f t="shared" si="1"/>
        <v>51.401869158878498</v>
      </c>
      <c r="G26" s="89">
        <v>32.1</v>
      </c>
      <c r="H26" s="35"/>
      <c r="I26" s="35"/>
      <c r="J26" s="34"/>
      <c r="K26" s="82"/>
    </row>
    <row r="27" spans="1:11" ht="15" customHeight="1" x14ac:dyDescent="0.25">
      <c r="A27" s="11" t="s">
        <v>43</v>
      </c>
      <c r="B27" s="47">
        <v>121284</v>
      </c>
      <c r="C27" s="47">
        <v>33250.6</v>
      </c>
      <c r="D27" s="45">
        <f t="shared" si="2"/>
        <v>27.415487615843801</v>
      </c>
      <c r="E27" s="46">
        <f t="shared" si="0"/>
        <v>0.34951392792599956</v>
      </c>
      <c r="F27" s="47">
        <f t="shared" si="1"/>
        <v>178.08305751041698</v>
      </c>
      <c r="G27" s="90">
        <v>18671.400000000001</v>
      </c>
      <c r="H27" s="35"/>
      <c r="I27" s="35"/>
      <c r="J27" s="34"/>
      <c r="K27" s="81"/>
    </row>
    <row r="28" spans="1:11" ht="36.75" x14ac:dyDescent="0.25">
      <c r="A28" s="17" t="s">
        <v>13</v>
      </c>
      <c r="B28" s="47">
        <v>0</v>
      </c>
      <c r="C28" s="47">
        <v>4.8</v>
      </c>
      <c r="D28" s="45"/>
      <c r="E28" s="46">
        <f t="shared" si="0"/>
        <v>5.0455235515894382E-5</v>
      </c>
      <c r="F28" s="47">
        <f t="shared" si="1"/>
        <v>24.242424242424239</v>
      </c>
      <c r="G28" s="90">
        <v>19.8</v>
      </c>
      <c r="H28" s="38"/>
      <c r="I28" s="35"/>
      <c r="J28" s="34"/>
      <c r="K28" s="81"/>
    </row>
    <row r="29" spans="1:11" s="5" customFormat="1" ht="17.25" customHeight="1" x14ac:dyDescent="0.25">
      <c r="A29" s="9" t="s">
        <v>34</v>
      </c>
      <c r="B29" s="59">
        <f>B30+B39+B43+B44+B47+B48+B49</f>
        <v>649887.1</v>
      </c>
      <c r="C29" s="59">
        <f>C30+C39+C43+C44+C47+C48+C49</f>
        <v>144166.39999999999</v>
      </c>
      <c r="D29" s="45">
        <f t="shared" si="2"/>
        <v>22.183299222280301</v>
      </c>
      <c r="E29" s="46">
        <f t="shared" si="0"/>
        <v>1.5154061803080492</v>
      </c>
      <c r="F29" s="47">
        <f t="shared" si="1"/>
        <v>95.599412742220608</v>
      </c>
      <c r="G29" s="85">
        <f>G30+G39+G43+G44+G47+G48+G49</f>
        <v>150802.6</v>
      </c>
      <c r="H29" s="39"/>
      <c r="I29" s="40"/>
      <c r="J29" s="34"/>
      <c r="K29" s="79"/>
    </row>
    <row r="30" spans="1:11" s="5" customFormat="1" ht="54.75" customHeight="1" x14ac:dyDescent="0.25">
      <c r="A30" s="9" t="s">
        <v>55</v>
      </c>
      <c r="B30" s="59">
        <f>B31+B32+B34+B35+B36+B37+B38</f>
        <v>181942.1</v>
      </c>
      <c r="C30" s="59">
        <f>C31+C32+C34+C35+C36+C37+C38-0.1</f>
        <v>25064.100000000002</v>
      </c>
      <c r="D30" s="45">
        <f t="shared" si="2"/>
        <v>13.775866058487837</v>
      </c>
      <c r="E30" s="46">
        <f t="shared" si="0"/>
        <v>0.26346147260290176</v>
      </c>
      <c r="F30" s="47">
        <f t="shared" si="1"/>
        <v>53.965352418354705</v>
      </c>
      <c r="G30" s="85">
        <f>G31+G32+G34+G35+G36+G37+G38</f>
        <v>46444.799999999996</v>
      </c>
      <c r="H30" s="39"/>
      <c r="I30" s="40"/>
      <c r="J30" s="36"/>
      <c r="K30" s="79"/>
    </row>
    <row r="31" spans="1:11" ht="65.25" customHeight="1" x14ac:dyDescent="0.25">
      <c r="A31" s="12" t="s">
        <v>64</v>
      </c>
      <c r="B31" s="57">
        <v>30499</v>
      </c>
      <c r="C31" s="49">
        <v>0</v>
      </c>
      <c r="D31" s="50">
        <f t="shared" si="2"/>
        <v>0</v>
      </c>
      <c r="E31" s="48">
        <f t="shared" si="0"/>
        <v>0</v>
      </c>
      <c r="F31" s="49">
        <f t="shared" si="1"/>
        <v>0</v>
      </c>
      <c r="G31" s="89">
        <v>1000</v>
      </c>
      <c r="H31" s="35"/>
      <c r="I31" s="35"/>
      <c r="J31" s="36"/>
      <c r="K31" s="77"/>
    </row>
    <row r="32" spans="1:11" ht="27" customHeight="1" x14ac:dyDescent="0.25">
      <c r="A32" s="12" t="s">
        <v>14</v>
      </c>
      <c r="B32" s="57">
        <v>114.6</v>
      </c>
      <c r="C32" s="49">
        <v>0</v>
      </c>
      <c r="D32" s="50">
        <f t="shared" si="2"/>
        <v>0</v>
      </c>
      <c r="E32" s="48">
        <f t="shared" si="0"/>
        <v>0</v>
      </c>
      <c r="F32" s="49"/>
      <c r="G32" s="89">
        <v>0</v>
      </c>
      <c r="H32" s="35"/>
      <c r="I32" s="35"/>
      <c r="J32" s="36"/>
      <c r="K32" s="76"/>
    </row>
    <row r="33" spans="1:11" ht="51" hidden="1" customHeight="1" x14ac:dyDescent="0.25">
      <c r="A33" s="13" t="s">
        <v>47</v>
      </c>
      <c r="B33" s="58"/>
      <c r="C33" s="54"/>
      <c r="D33" s="50" t="e">
        <f t="shared" si="2"/>
        <v>#DIV/0!</v>
      </c>
      <c r="E33" s="48">
        <f t="shared" si="0"/>
        <v>0</v>
      </c>
      <c r="F33" s="49">
        <f t="shared" ref="F33:F56" si="3">C33/G33*100</f>
        <v>0</v>
      </c>
      <c r="G33" s="89">
        <v>44425.599999999999</v>
      </c>
      <c r="H33" s="35"/>
      <c r="I33" s="35"/>
      <c r="J33" s="37"/>
      <c r="K33" s="74"/>
    </row>
    <row r="34" spans="1:11" ht="55.5" customHeight="1" x14ac:dyDescent="0.25">
      <c r="A34" s="12" t="s">
        <v>56</v>
      </c>
      <c r="B34" s="57">
        <v>140000</v>
      </c>
      <c r="C34" s="49">
        <v>22244.9</v>
      </c>
      <c r="D34" s="50">
        <f t="shared" si="2"/>
        <v>15.889214285714287</v>
      </c>
      <c r="E34" s="48">
        <f t="shared" si="0"/>
        <v>0.23382743094323313</v>
      </c>
      <c r="F34" s="49">
        <f t="shared" si="3"/>
        <v>51.657842181041289</v>
      </c>
      <c r="G34" s="89">
        <v>43062</v>
      </c>
      <c r="H34" s="35"/>
      <c r="I34" s="35"/>
      <c r="J34" s="37"/>
      <c r="K34" s="80"/>
    </row>
    <row r="35" spans="1:11" ht="39.75" customHeight="1" x14ac:dyDescent="0.25">
      <c r="A35" s="12" t="s">
        <v>58</v>
      </c>
      <c r="B35" s="57">
        <v>2905</v>
      </c>
      <c r="C35" s="49">
        <v>940</v>
      </c>
      <c r="D35" s="50">
        <f t="shared" si="2"/>
        <v>32.358003442340795</v>
      </c>
      <c r="E35" s="48">
        <f t="shared" si="0"/>
        <v>9.8808169551959837E-3</v>
      </c>
      <c r="F35" s="49">
        <f t="shared" si="3"/>
        <v>132.86219081272083</v>
      </c>
      <c r="G35" s="89">
        <v>707.5</v>
      </c>
      <c r="H35" s="35"/>
      <c r="I35" s="35"/>
      <c r="J35" s="36"/>
      <c r="K35" s="78"/>
    </row>
    <row r="36" spans="1:11" s="20" customFormat="1" ht="26.25" x14ac:dyDescent="0.25">
      <c r="A36" s="12" t="s">
        <v>53</v>
      </c>
      <c r="B36" s="57">
        <v>2403</v>
      </c>
      <c r="C36" s="49">
        <v>991.5</v>
      </c>
      <c r="D36" s="50">
        <f t="shared" si="2"/>
        <v>41.26092384519351</v>
      </c>
      <c r="E36" s="48">
        <f t="shared" si="0"/>
        <v>1.0422159586251934E-2</v>
      </c>
      <c r="F36" s="49">
        <f t="shared" si="3"/>
        <v>151.12025605852764</v>
      </c>
      <c r="G36" s="89">
        <v>656.1</v>
      </c>
      <c r="H36" s="35"/>
      <c r="I36" s="35"/>
      <c r="J36" s="37"/>
      <c r="K36" s="76"/>
    </row>
    <row r="37" spans="1:11" ht="26.25" x14ac:dyDescent="0.25">
      <c r="A37" s="12" t="s">
        <v>15</v>
      </c>
      <c r="B37" s="57">
        <v>2440.5</v>
      </c>
      <c r="C37" s="49">
        <v>545</v>
      </c>
      <c r="D37" s="50">
        <f t="shared" si="2"/>
        <v>22.331489448883428</v>
      </c>
      <c r="E37" s="48">
        <f t="shared" si="0"/>
        <v>5.7287715325338414E-3</v>
      </c>
      <c r="F37" s="49">
        <f t="shared" si="3"/>
        <v>128.84160756501183</v>
      </c>
      <c r="G37" s="89">
        <v>423</v>
      </c>
      <c r="H37" s="35"/>
      <c r="I37" s="35"/>
      <c r="J37" s="36"/>
      <c r="K37" s="76"/>
    </row>
    <row r="38" spans="1:11" ht="38.25" customHeight="1" x14ac:dyDescent="0.25">
      <c r="A38" s="12" t="s">
        <v>16</v>
      </c>
      <c r="B38" s="57">
        <v>3580</v>
      </c>
      <c r="C38" s="49">
        <v>342.8</v>
      </c>
      <c r="D38" s="50">
        <f t="shared" si="2"/>
        <v>9.5754189944134076</v>
      </c>
      <c r="E38" s="48">
        <f t="shared" ref="E38:E56" si="4">C38/$C$66*100</f>
        <v>3.6033447364267912E-3</v>
      </c>
      <c r="F38" s="49">
        <f t="shared" si="3"/>
        <v>57.497484065749745</v>
      </c>
      <c r="G38" s="89">
        <v>596.20000000000005</v>
      </c>
      <c r="H38" s="35"/>
      <c r="I38" s="35"/>
      <c r="J38" s="36"/>
      <c r="K38" s="76"/>
    </row>
    <row r="39" spans="1:11" ht="28.15" customHeight="1" x14ac:dyDescent="0.25">
      <c r="A39" s="11" t="s">
        <v>17</v>
      </c>
      <c r="B39" s="47">
        <f>B40+B41+B42</f>
        <v>132194</v>
      </c>
      <c r="C39" s="47">
        <f>C40+C41+C42</f>
        <v>38441</v>
      </c>
      <c r="D39" s="45">
        <f t="shared" si="2"/>
        <v>29.079232037762679</v>
      </c>
      <c r="E39" s="46">
        <f t="shared" si="4"/>
        <v>0.40407285593052</v>
      </c>
      <c r="F39" s="47">
        <f t="shared" si="3"/>
        <v>120.87300489265098</v>
      </c>
      <c r="G39" s="89">
        <f>G40+G41+G42</f>
        <v>31802.799999999996</v>
      </c>
      <c r="H39" s="35"/>
      <c r="I39" s="35"/>
      <c r="J39" s="34"/>
    </row>
    <row r="40" spans="1:11" ht="26.25" x14ac:dyDescent="0.25">
      <c r="A40" s="12" t="s">
        <v>18</v>
      </c>
      <c r="B40" s="57">
        <v>35328</v>
      </c>
      <c r="C40" s="49">
        <v>9313.5</v>
      </c>
      <c r="D40" s="50">
        <f t="shared" si="2"/>
        <v>26.362941576086957</v>
      </c>
      <c r="E40" s="48">
        <f t="shared" si="4"/>
        <v>9.7898924161933826E-2</v>
      </c>
      <c r="F40" s="49">
        <f t="shared" si="3"/>
        <v>107.79638653225155</v>
      </c>
      <c r="G40" s="89">
        <v>8639.9</v>
      </c>
      <c r="H40" s="35"/>
      <c r="I40" s="35"/>
      <c r="J40" s="36"/>
    </row>
    <row r="41" spans="1:11" ht="15.75" x14ac:dyDescent="0.25">
      <c r="A41" s="12" t="s">
        <v>36</v>
      </c>
      <c r="B41" s="57">
        <v>4374</v>
      </c>
      <c r="C41" s="49">
        <v>7993.2</v>
      </c>
      <c r="D41" s="50">
        <f t="shared" si="2"/>
        <v>182.74348422496573</v>
      </c>
      <c r="E41" s="48">
        <f t="shared" si="4"/>
        <v>8.4020580942843121E-2</v>
      </c>
      <c r="F41" s="49">
        <f t="shared" si="3"/>
        <v>618.76451463074784</v>
      </c>
      <c r="G41" s="89">
        <v>1291.8</v>
      </c>
      <c r="H41" s="35"/>
      <c r="I41" s="35"/>
      <c r="J41" s="36"/>
    </row>
    <row r="42" spans="1:11" ht="15.75" x14ac:dyDescent="0.25">
      <c r="A42" s="12" t="s">
        <v>42</v>
      </c>
      <c r="B42" s="57">
        <v>92492</v>
      </c>
      <c r="C42" s="49">
        <v>21134.3</v>
      </c>
      <c r="D42" s="50">
        <f t="shared" si="2"/>
        <v>22.849868096700256</v>
      </c>
      <c r="E42" s="48">
        <f t="shared" si="4"/>
        <v>0.22215335082574306</v>
      </c>
      <c r="F42" s="49">
        <f t="shared" si="3"/>
        <v>96.631170814453782</v>
      </c>
      <c r="G42" s="89">
        <v>21871.1</v>
      </c>
      <c r="H42" s="35"/>
      <c r="I42" s="35"/>
      <c r="J42" s="36"/>
    </row>
    <row r="43" spans="1:11" ht="30" customHeight="1" x14ac:dyDescent="0.2">
      <c r="A43" s="17" t="s">
        <v>19</v>
      </c>
      <c r="B43" s="47">
        <v>16893</v>
      </c>
      <c r="C43" s="47">
        <v>8207.9</v>
      </c>
      <c r="D43" s="45">
        <f t="shared" si="2"/>
        <v>48.587580654709051</v>
      </c>
      <c r="E43" s="46">
        <f t="shared" si="4"/>
        <v>8.6277401581439483E-2</v>
      </c>
      <c r="F43" s="47">
        <f t="shared" si="3"/>
        <v>74.055126990571566</v>
      </c>
      <c r="G43" s="85">
        <v>11083.5</v>
      </c>
      <c r="H43" s="35"/>
      <c r="I43" s="35"/>
      <c r="J43" s="34"/>
    </row>
    <row r="44" spans="1:11" ht="25.5" x14ac:dyDescent="0.2">
      <c r="A44" s="11" t="s">
        <v>40</v>
      </c>
      <c r="B44" s="60">
        <f>B45+B46</f>
        <v>7157</v>
      </c>
      <c r="C44" s="60">
        <f>C45+C46</f>
        <v>1275.6999999999998</v>
      </c>
      <c r="D44" s="45">
        <f t="shared" si="2"/>
        <v>17.824507475199102</v>
      </c>
      <c r="E44" s="46">
        <f t="shared" si="4"/>
        <v>1.3409529989088844E-2</v>
      </c>
      <c r="F44" s="47">
        <f t="shared" si="3"/>
        <v>61.355328972681797</v>
      </c>
      <c r="G44" s="85">
        <f>G45+G46+0.1</f>
        <v>2079.1999999999998</v>
      </c>
      <c r="H44" s="35"/>
      <c r="I44" s="35"/>
      <c r="J44" s="34"/>
      <c r="K44" s="81"/>
    </row>
    <row r="45" spans="1:11" ht="26.25" customHeight="1" x14ac:dyDescent="0.2">
      <c r="A45" s="14" t="s">
        <v>41</v>
      </c>
      <c r="B45" s="61">
        <v>1157</v>
      </c>
      <c r="C45" s="50">
        <v>476.9</v>
      </c>
      <c r="D45" s="50">
        <f t="shared" si="2"/>
        <v>41.218668971477953</v>
      </c>
      <c r="E45" s="48">
        <f t="shared" si="4"/>
        <v>5.0129378786520898E-3</v>
      </c>
      <c r="F45" s="49">
        <f t="shared" si="3"/>
        <v>23.94316698463701</v>
      </c>
      <c r="G45" s="87">
        <v>1991.8</v>
      </c>
      <c r="H45" s="35"/>
      <c r="I45" s="35"/>
      <c r="J45" s="36"/>
      <c r="K45" s="81"/>
    </row>
    <row r="46" spans="1:11" ht="39.75" customHeight="1" x14ac:dyDescent="0.2">
      <c r="A46" s="14" t="s">
        <v>65</v>
      </c>
      <c r="B46" s="61">
        <v>6000</v>
      </c>
      <c r="C46" s="50">
        <v>798.8</v>
      </c>
      <c r="D46" s="50">
        <f t="shared" si="2"/>
        <v>13.313333333333333</v>
      </c>
      <c r="E46" s="48">
        <f t="shared" si="4"/>
        <v>8.3965921104367566E-3</v>
      </c>
      <c r="F46" s="49">
        <f t="shared" si="3"/>
        <v>915.00572737686139</v>
      </c>
      <c r="G46" s="91">
        <v>87.3</v>
      </c>
      <c r="H46" s="35"/>
      <c r="I46" s="35"/>
      <c r="J46" s="37"/>
      <c r="K46" s="81"/>
    </row>
    <row r="47" spans="1:11" ht="29.25" customHeight="1" x14ac:dyDescent="0.2">
      <c r="A47" s="11" t="s">
        <v>32</v>
      </c>
      <c r="B47" s="62">
        <v>1430</v>
      </c>
      <c r="C47" s="47">
        <v>261.5</v>
      </c>
      <c r="D47" s="45">
        <f t="shared" si="2"/>
        <v>18.286713286713287</v>
      </c>
      <c r="E47" s="46">
        <f t="shared" si="4"/>
        <v>2.7487591848763294E-3</v>
      </c>
      <c r="F47" s="47">
        <f t="shared" si="3"/>
        <v>31.14578370652692</v>
      </c>
      <c r="G47" s="92">
        <v>839.6</v>
      </c>
      <c r="H47" s="35"/>
      <c r="I47" s="35"/>
      <c r="J47" s="37"/>
      <c r="K47" s="81"/>
    </row>
    <row r="48" spans="1:11" ht="25.5" x14ac:dyDescent="0.2">
      <c r="A48" s="11" t="s">
        <v>20</v>
      </c>
      <c r="B48" s="62">
        <v>310271</v>
      </c>
      <c r="C48" s="47">
        <v>71182.3</v>
      </c>
      <c r="D48" s="45">
        <f t="shared" si="2"/>
        <v>22.941976530194573</v>
      </c>
      <c r="E48" s="46">
        <f t="shared" si="4"/>
        <v>0.74823327313813515</v>
      </c>
      <c r="F48" s="47">
        <f t="shared" si="3"/>
        <v>88.122426544321002</v>
      </c>
      <c r="G48" s="92">
        <v>80776.600000000006</v>
      </c>
      <c r="H48" s="35"/>
      <c r="I48" s="35"/>
      <c r="J48" s="36"/>
      <c r="K48" s="81"/>
    </row>
    <row r="49" spans="1:11" x14ac:dyDescent="0.2">
      <c r="A49" s="11" t="s">
        <v>21</v>
      </c>
      <c r="B49" s="62">
        <v>0</v>
      </c>
      <c r="C49" s="47">
        <v>-266.10000000000002</v>
      </c>
      <c r="D49" s="45"/>
      <c r="E49" s="46">
        <f t="shared" si="4"/>
        <v>-2.7971121189123952E-3</v>
      </c>
      <c r="F49" s="47">
        <f t="shared" si="3"/>
        <v>1.197359599350249</v>
      </c>
      <c r="G49" s="92">
        <v>-22223.9</v>
      </c>
      <c r="H49" s="35"/>
      <c r="I49" s="35"/>
      <c r="J49" s="34"/>
      <c r="K49" s="81"/>
    </row>
    <row r="50" spans="1:11" ht="0.75" hidden="1" customHeight="1" x14ac:dyDescent="0.2">
      <c r="A50" s="11" t="s">
        <v>28</v>
      </c>
      <c r="B50" s="62"/>
      <c r="C50" s="47"/>
      <c r="D50" s="45" t="e">
        <f t="shared" si="2"/>
        <v>#DIV/0!</v>
      </c>
      <c r="E50" s="46">
        <f t="shared" si="4"/>
        <v>0</v>
      </c>
      <c r="F50" s="47" t="e">
        <f t="shared" si="3"/>
        <v>#DIV/0!</v>
      </c>
      <c r="G50" s="93"/>
      <c r="H50" s="35"/>
      <c r="I50" s="35"/>
      <c r="J50" s="34"/>
      <c r="K50" s="81"/>
    </row>
    <row r="51" spans="1:11" ht="33.75" hidden="1" customHeight="1" x14ac:dyDescent="0.2">
      <c r="A51" s="11" t="s">
        <v>29</v>
      </c>
      <c r="B51" s="62"/>
      <c r="C51" s="47"/>
      <c r="D51" s="45" t="e">
        <f t="shared" si="2"/>
        <v>#DIV/0!</v>
      </c>
      <c r="E51" s="46">
        <f t="shared" si="4"/>
        <v>0</v>
      </c>
      <c r="F51" s="47" t="e">
        <f t="shared" si="3"/>
        <v>#DIV/0!</v>
      </c>
      <c r="G51" s="93"/>
      <c r="H51" s="35"/>
      <c r="I51" s="35"/>
      <c r="K51" s="81"/>
    </row>
    <row r="52" spans="1:11" ht="39.75" hidden="1" customHeight="1" thickBot="1" x14ac:dyDescent="0.25">
      <c r="A52" s="17" t="s">
        <v>30</v>
      </c>
      <c r="B52" s="62"/>
      <c r="C52" s="47"/>
      <c r="D52" s="45" t="e">
        <f t="shared" si="2"/>
        <v>#DIV/0!</v>
      </c>
      <c r="E52" s="46">
        <f t="shared" si="4"/>
        <v>0</v>
      </c>
      <c r="F52" s="47" t="e">
        <f t="shared" si="3"/>
        <v>#DIV/0!</v>
      </c>
      <c r="G52" s="93"/>
      <c r="H52" s="35"/>
      <c r="I52" s="35"/>
      <c r="K52" s="81"/>
    </row>
    <row r="53" spans="1:11" ht="23.25" hidden="1" customHeight="1" x14ac:dyDescent="0.2">
      <c r="A53" s="11" t="s">
        <v>31</v>
      </c>
      <c r="B53" s="62"/>
      <c r="C53" s="47"/>
      <c r="D53" s="45" t="e">
        <f t="shared" si="2"/>
        <v>#DIV/0!</v>
      </c>
      <c r="E53" s="46">
        <f t="shared" si="4"/>
        <v>0</v>
      </c>
      <c r="F53" s="47" t="e">
        <f t="shared" si="3"/>
        <v>#DIV/0!</v>
      </c>
      <c r="G53" s="93"/>
      <c r="H53" s="35"/>
      <c r="I53" s="35"/>
      <c r="K53" s="81"/>
    </row>
    <row r="54" spans="1:11" ht="15.6" customHeight="1" x14ac:dyDescent="0.2">
      <c r="A54" s="11" t="s">
        <v>22</v>
      </c>
      <c r="B54" s="47">
        <f>B56+B59+B60+B61+B63+B64+B65</f>
        <v>25542582.500000004</v>
      </c>
      <c r="C54" s="47">
        <f>C56+C59+C60+C61+C63+C64+C65+0.1</f>
        <v>3941697.5999999996</v>
      </c>
      <c r="D54" s="45">
        <f t="shared" si="2"/>
        <v>15.43186794052637</v>
      </c>
      <c r="E54" s="46">
        <f t="shared" si="4"/>
        <v>41.43318348759076</v>
      </c>
      <c r="F54" s="47">
        <f t="shared" si="3"/>
        <v>86.220153168663089</v>
      </c>
      <c r="G54" s="93">
        <f>G56+G59+G60+G61+G63+G64+G65</f>
        <v>4571666.2</v>
      </c>
      <c r="H54" s="41"/>
      <c r="I54" s="35"/>
      <c r="J54" s="71"/>
      <c r="K54" s="81"/>
    </row>
    <row r="55" spans="1:11" ht="25.5" x14ac:dyDescent="0.2">
      <c r="A55" s="10" t="s">
        <v>61</v>
      </c>
      <c r="B55" s="47">
        <v>25530535.5</v>
      </c>
      <c r="C55" s="47">
        <v>4205907.2</v>
      </c>
      <c r="D55" s="45">
        <f t="shared" si="2"/>
        <v>16.474026563210945</v>
      </c>
      <c r="E55" s="46">
        <f t="shared" si="4"/>
        <v>44.210424652915812</v>
      </c>
      <c r="F55" s="47">
        <f t="shared" si="3"/>
        <v>92.790178620181379</v>
      </c>
      <c r="G55" s="93">
        <v>4532707.3</v>
      </c>
      <c r="H55" s="41"/>
      <c r="I55" s="35"/>
      <c r="J55" s="71"/>
      <c r="K55" s="81"/>
    </row>
    <row r="56" spans="1:11" ht="25.5" x14ac:dyDescent="0.2">
      <c r="A56" s="64" t="s">
        <v>23</v>
      </c>
      <c r="B56" s="65">
        <v>11041423.4</v>
      </c>
      <c r="C56" s="66">
        <v>2760356.4</v>
      </c>
      <c r="D56" s="47">
        <f>C56/B56*100</f>
        <v>25.000004981241819</v>
      </c>
      <c r="E56" s="51">
        <f t="shared" si="4"/>
        <v>29.015506722876328</v>
      </c>
      <c r="F56" s="47">
        <f t="shared" si="3"/>
        <v>100.23153399806826</v>
      </c>
      <c r="G56" s="93">
        <v>2753980</v>
      </c>
      <c r="H56" s="42"/>
      <c r="I56" s="33"/>
      <c r="J56" s="71"/>
      <c r="K56" s="81"/>
    </row>
    <row r="57" spans="1:11" ht="27.75" customHeight="1" x14ac:dyDescent="0.2">
      <c r="A57" s="68" t="s">
        <v>62</v>
      </c>
      <c r="B57" s="69">
        <v>10671454.1</v>
      </c>
      <c r="C57" s="69">
        <v>2667863.4</v>
      </c>
      <c r="D57" s="49">
        <f>C57/B57*100</f>
        <v>24.999998828650728</v>
      </c>
      <c r="E57" s="51">
        <f t="shared" ref="E57:E58" si="5">C57/$C$66*100</f>
        <v>28.043265869007239</v>
      </c>
      <c r="F57" s="47">
        <f t="shared" ref="F57:F58" si="6">C57/G57*100</f>
        <v>99.570325329479687</v>
      </c>
      <c r="G57" s="94">
        <v>2679376</v>
      </c>
      <c r="H57" s="42"/>
      <c r="I57" s="33"/>
      <c r="J57" s="71"/>
      <c r="K57" s="81"/>
    </row>
    <row r="58" spans="1:11" ht="26.25" customHeight="1" x14ac:dyDescent="0.2">
      <c r="A58" s="68" t="s">
        <v>63</v>
      </c>
      <c r="B58" s="69">
        <v>369969</v>
      </c>
      <c r="C58" s="69">
        <v>92493</v>
      </c>
      <c r="D58" s="70">
        <f>C58/B58*100</f>
        <v>25.000202719687326</v>
      </c>
      <c r="E58" s="51">
        <f t="shared" si="5"/>
        <v>0.97224085386908732</v>
      </c>
      <c r="F58" s="47">
        <f t="shared" si="6"/>
        <v>123.97860704519866</v>
      </c>
      <c r="G58" s="94">
        <v>74604</v>
      </c>
      <c r="H58" s="42"/>
      <c r="I58" s="33"/>
      <c r="J58" s="71"/>
      <c r="K58" s="81"/>
    </row>
    <row r="59" spans="1:11" ht="27" customHeight="1" x14ac:dyDescent="0.2">
      <c r="A59" s="67" t="s">
        <v>24</v>
      </c>
      <c r="B59" s="59">
        <v>8469824.1999999993</v>
      </c>
      <c r="C59" s="45">
        <v>149189</v>
      </c>
      <c r="D59" s="47">
        <f t="shared" si="2"/>
        <v>1.7614179052264156</v>
      </c>
      <c r="E59" s="51">
        <f t="shared" ref="E59:E66" si="7">C59/$C$66*100</f>
        <v>1.5682012773709932</v>
      </c>
      <c r="F59" s="47">
        <f t="shared" ref="F59:F66" si="8">C59/G59*100</f>
        <v>29.61785778806582</v>
      </c>
      <c r="G59" s="92">
        <v>503713</v>
      </c>
      <c r="H59" s="42"/>
      <c r="I59" s="33"/>
      <c r="J59" s="71"/>
      <c r="K59" s="81"/>
    </row>
    <row r="60" spans="1:11" ht="28.5" customHeight="1" x14ac:dyDescent="0.2">
      <c r="A60" s="11" t="s">
        <v>48</v>
      </c>
      <c r="B60" s="62">
        <v>5926588.0999999996</v>
      </c>
      <c r="C60" s="47">
        <v>1250664.5</v>
      </c>
      <c r="D60" s="45">
        <f t="shared" si="2"/>
        <v>21.102605392806023</v>
      </c>
      <c r="E60" s="46">
        <f t="shared" si="7"/>
        <v>13.146369145597561</v>
      </c>
      <c r="F60" s="47">
        <f t="shared" si="8"/>
        <v>100.13769223427649</v>
      </c>
      <c r="G60" s="92">
        <v>1248944.8</v>
      </c>
      <c r="H60" s="42"/>
      <c r="I60" s="33"/>
      <c r="J60" s="71"/>
      <c r="K60" s="81"/>
    </row>
    <row r="61" spans="1:11" ht="14.25" customHeight="1" x14ac:dyDescent="0.2">
      <c r="A61" s="11" t="s">
        <v>27</v>
      </c>
      <c r="B61" s="62">
        <v>92699.8</v>
      </c>
      <c r="C61" s="47">
        <v>45697.2</v>
      </c>
      <c r="D61" s="45">
        <f t="shared" si="2"/>
        <v>49.295899236028554</v>
      </c>
      <c r="E61" s="46">
        <f t="shared" si="7"/>
        <v>0.48034645592019354</v>
      </c>
      <c r="F61" s="47">
        <f t="shared" si="8"/>
        <v>175.28989815684994</v>
      </c>
      <c r="G61" s="92">
        <v>26069.5</v>
      </c>
      <c r="H61" s="35"/>
      <c r="I61" s="33"/>
      <c r="J61" s="71"/>
      <c r="K61" s="81"/>
    </row>
    <row r="62" spans="1:11" ht="25.5" hidden="1" x14ac:dyDescent="0.2">
      <c r="A62" s="16" t="s">
        <v>25</v>
      </c>
      <c r="B62" s="62"/>
      <c r="C62" s="63"/>
      <c r="D62" s="45" t="e">
        <f t="shared" si="2"/>
        <v>#DIV/0!</v>
      </c>
      <c r="E62" s="46">
        <f t="shared" si="7"/>
        <v>0</v>
      </c>
      <c r="F62" s="47" t="e">
        <f t="shared" si="8"/>
        <v>#DIV/0!</v>
      </c>
      <c r="G62" s="93"/>
      <c r="H62" s="35"/>
      <c r="I62" s="33"/>
      <c r="J62" s="71"/>
      <c r="K62" s="81"/>
    </row>
    <row r="63" spans="1:11" ht="25.5" x14ac:dyDescent="0.2">
      <c r="A63" s="11" t="s">
        <v>46</v>
      </c>
      <c r="B63" s="62">
        <v>12047</v>
      </c>
      <c r="C63" s="47">
        <v>0</v>
      </c>
      <c r="D63" s="45">
        <f t="shared" si="2"/>
        <v>0</v>
      </c>
      <c r="E63" s="46">
        <f t="shared" si="7"/>
        <v>0</v>
      </c>
      <c r="F63" s="47">
        <f t="shared" si="8"/>
        <v>0</v>
      </c>
      <c r="G63" s="95">
        <v>79490.899999999994</v>
      </c>
      <c r="H63" s="35"/>
      <c r="I63" s="33"/>
      <c r="J63" s="71"/>
      <c r="K63" s="81"/>
    </row>
    <row r="64" spans="1:11" ht="51" x14ac:dyDescent="0.2">
      <c r="A64" s="11" t="s">
        <v>45</v>
      </c>
      <c r="B64" s="62">
        <v>0</v>
      </c>
      <c r="C64" s="47">
        <v>174745.8</v>
      </c>
      <c r="D64" s="45"/>
      <c r="E64" s="46">
        <f t="shared" si="7"/>
        <v>1.8368417696694532</v>
      </c>
      <c r="F64" s="47">
        <f t="shared" si="8"/>
        <v>1168.4774322968906</v>
      </c>
      <c r="G64" s="93">
        <v>14955</v>
      </c>
      <c r="H64" s="35"/>
      <c r="I64" s="33"/>
      <c r="J64" s="71"/>
      <c r="K64" s="81"/>
    </row>
    <row r="65" spans="1:11" ht="38.25" x14ac:dyDescent="0.2">
      <c r="A65" s="11" t="s">
        <v>44</v>
      </c>
      <c r="B65" s="62">
        <v>0</v>
      </c>
      <c r="C65" s="47">
        <v>-438955.4</v>
      </c>
      <c r="D65" s="45"/>
      <c r="E65" s="46">
        <f t="shared" si="7"/>
        <v>-4.6140829349945056</v>
      </c>
      <c r="F65" s="47">
        <f t="shared" si="8"/>
        <v>791.09593238055766</v>
      </c>
      <c r="G65" s="95">
        <v>-55487</v>
      </c>
      <c r="H65" s="35"/>
      <c r="I65" s="33"/>
      <c r="J65" s="71"/>
      <c r="K65" s="81"/>
    </row>
    <row r="66" spans="1:11" ht="15.6" customHeight="1" x14ac:dyDescent="0.2">
      <c r="A66" s="15" t="s">
        <v>26</v>
      </c>
      <c r="B66" s="62">
        <f>B54+B6</f>
        <v>48165646.5</v>
      </c>
      <c r="C66" s="62">
        <f>C54+C6</f>
        <v>9513383.3999999985</v>
      </c>
      <c r="D66" s="45">
        <f t="shared" si="2"/>
        <v>19.751387329556554</v>
      </c>
      <c r="E66" s="46">
        <f t="shared" si="7"/>
        <v>100</v>
      </c>
      <c r="F66" s="47">
        <f t="shared" si="8"/>
        <v>102.61698358158837</v>
      </c>
      <c r="G66" s="96">
        <f>G54+G6</f>
        <v>9270768.8999999985</v>
      </c>
      <c r="H66" s="35"/>
      <c r="I66" s="33"/>
      <c r="J66" s="71"/>
      <c r="K66" s="81"/>
    </row>
    <row r="67" spans="1:11" x14ac:dyDescent="0.2">
      <c r="D67" s="24"/>
      <c r="F67" s="19"/>
      <c r="H67" s="35"/>
      <c r="I67" s="33">
        <f>D67-F67</f>
        <v>0</v>
      </c>
    </row>
    <row r="68" spans="1:11" x14ac:dyDescent="0.2">
      <c r="C68" s="26"/>
      <c r="D68" s="29"/>
      <c r="H68" s="43"/>
      <c r="I68" s="44"/>
    </row>
    <row r="69" spans="1:11" x14ac:dyDescent="0.2">
      <c r="D69" s="25"/>
      <c r="H69" s="43"/>
      <c r="I69" s="44"/>
    </row>
    <row r="70" spans="1:11" x14ac:dyDescent="0.2">
      <c r="D70" s="25"/>
    </row>
  </sheetData>
  <mergeCells count="12">
    <mergeCell ref="G1:J1"/>
    <mergeCell ref="H3:J3"/>
    <mergeCell ref="D1:F1"/>
    <mergeCell ref="A3:F3"/>
    <mergeCell ref="A2:F2"/>
    <mergeCell ref="H2:J2"/>
    <mergeCell ref="A4:A5"/>
    <mergeCell ref="F4:F5"/>
    <mergeCell ref="E4:E5"/>
    <mergeCell ref="D4:D5"/>
    <mergeCell ref="C4:C5"/>
    <mergeCell ref="B4:B5"/>
  </mergeCells>
  <phoneticPr fontId="1" type="noConversion"/>
  <pageMargins left="0.78740157480314965" right="0.19685039370078741" top="0.39370078740157483" bottom="0.39370078740157483" header="0.31496062992125984" footer="0.27559055118110237"/>
  <pageSetup paperSize="9" scale="9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Касенкова</cp:lastModifiedBy>
  <cp:lastPrinted>2017-05-17T13:40:35Z</cp:lastPrinted>
  <dcterms:created xsi:type="dcterms:W3CDTF">2007-08-27T13:19:22Z</dcterms:created>
  <dcterms:modified xsi:type="dcterms:W3CDTF">2017-05-17T13:52:11Z</dcterms:modified>
</cp:coreProperties>
</file>